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E93CBDFE-4253-4B40-9DA3-5992B55A0F43}" xr6:coauthVersionLast="47" xr6:coauthVersionMax="47" xr10:uidLastSave="{00000000-0000-0000-0000-000000000000}"/>
  <bookViews>
    <workbookView xWindow="-28920" yWindow="-4770" windowWidth="29040" windowHeight="15840" activeTab="1" xr2:uid="{00000000-000D-0000-FFFF-FFFF00000000}"/>
  </bookViews>
  <sheets>
    <sheet name="Cash flow forecast" sheetId="1" r:id="rId1"/>
    <sheet name="Cash flow chart" sheetId="2" r:id="rId2"/>
  </sheets>
  <definedNames>
    <definedName name="Cash_Minimum">'Cash flow forecast'!$J$4</definedName>
    <definedName name="_xlnm.Print_Area" localSheetId="1">'Cash flow chart'!$A:$L</definedName>
    <definedName name="Start_Date">'Cash flow forecast'!$F$4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F4" i="1"/>
  <c r="C7" i="1" s="1"/>
  <c r="M4" i="2"/>
  <c r="O12" i="1"/>
  <c r="C8" i="1"/>
  <c r="C5" i="2" s="1"/>
  <c r="N5" i="2" s="1"/>
  <c r="O55" i="1"/>
  <c r="O54" i="1"/>
  <c r="O53" i="1"/>
  <c r="O52" i="1"/>
  <c r="O51" i="1"/>
  <c r="N49" i="1"/>
  <c r="N56" i="1" s="1"/>
  <c r="M49" i="1"/>
  <c r="M56" i="1" s="1"/>
  <c r="L49" i="1"/>
  <c r="L56" i="1" s="1"/>
  <c r="K49" i="1"/>
  <c r="K56" i="1" s="1"/>
  <c r="J49" i="1"/>
  <c r="J56" i="1" s="1"/>
  <c r="I49" i="1"/>
  <c r="I56" i="1" s="1"/>
  <c r="H49" i="1"/>
  <c r="H56" i="1"/>
  <c r="G49" i="1"/>
  <c r="G56" i="1" s="1"/>
  <c r="F49" i="1"/>
  <c r="F56" i="1" s="1"/>
  <c r="E49" i="1"/>
  <c r="E56" i="1" s="1"/>
  <c r="D49" i="1"/>
  <c r="D56" i="1" s="1"/>
  <c r="C49" i="1"/>
  <c r="C56" i="1" s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O16" i="1"/>
  <c r="O15" i="1"/>
  <c r="O14" i="1"/>
  <c r="O13" i="1"/>
  <c r="C20" i="1"/>
  <c r="O19" i="1" l="1"/>
  <c r="C57" i="1"/>
  <c r="D8" i="1" s="1"/>
  <c r="D20" i="1" s="1"/>
  <c r="D57" i="1" s="1"/>
  <c r="E8" i="1" s="1"/>
  <c r="B5" i="2"/>
  <c r="M5" i="2" s="1"/>
  <c r="D7" i="1"/>
  <c r="O49" i="1"/>
  <c r="O56" i="1" s="1"/>
  <c r="O5" i="2"/>
  <c r="C6" i="2" l="1"/>
  <c r="N6" i="2" s="1"/>
  <c r="B6" i="2"/>
  <c r="M6" i="2" s="1"/>
  <c r="E7" i="1"/>
  <c r="E20" i="1"/>
  <c r="E57" i="1" s="1"/>
  <c r="F8" i="1" s="1"/>
  <c r="C7" i="2"/>
  <c r="O6" i="2" l="1"/>
  <c r="O7" i="2"/>
  <c r="N7" i="2"/>
  <c r="F20" i="1"/>
  <c r="F57" i="1" s="1"/>
  <c r="G8" i="1" s="1"/>
  <c r="C8" i="2"/>
  <c r="B7" i="2"/>
  <c r="M7" i="2" s="1"/>
  <c r="F7" i="1"/>
  <c r="G20" i="1" l="1"/>
  <c r="G57" i="1" s="1"/>
  <c r="H8" i="1" s="1"/>
  <c r="C9" i="2"/>
  <c r="B8" i="2"/>
  <c r="M8" i="2" s="1"/>
  <c r="G7" i="1"/>
  <c r="O8" i="2"/>
  <c r="N8" i="2"/>
  <c r="H7" i="1" l="1"/>
  <c r="B9" i="2"/>
  <c r="M9" i="2" s="1"/>
  <c r="O9" i="2"/>
  <c r="N9" i="2"/>
  <c r="H20" i="1"/>
  <c r="H57" i="1" s="1"/>
  <c r="I8" i="1" s="1"/>
  <c r="C10" i="2"/>
  <c r="I20" i="1" l="1"/>
  <c r="I57" i="1" s="1"/>
  <c r="J8" i="1" s="1"/>
  <c r="C11" i="2"/>
  <c r="N10" i="2"/>
  <c r="O10" i="2"/>
  <c r="I7" i="1"/>
  <c r="B10" i="2"/>
  <c r="M10" i="2" s="1"/>
  <c r="J7" i="1" l="1"/>
  <c r="B11" i="2"/>
  <c r="M11" i="2" s="1"/>
  <c r="N11" i="2"/>
  <c r="O11" i="2"/>
  <c r="J20" i="1"/>
  <c r="J57" i="1" s="1"/>
  <c r="K8" i="1" s="1"/>
  <c r="C12" i="2"/>
  <c r="K20" i="1" l="1"/>
  <c r="K57" i="1" s="1"/>
  <c r="L8" i="1" s="1"/>
  <c r="C13" i="2"/>
  <c r="N12" i="2"/>
  <c r="O12" i="2"/>
  <c r="K7" i="1"/>
  <c r="B12" i="2"/>
  <c r="M12" i="2" s="1"/>
  <c r="L7" i="1" l="1"/>
  <c r="B13" i="2"/>
  <c r="M13" i="2" s="1"/>
  <c r="N13" i="2"/>
  <c r="O13" i="2"/>
  <c r="L20" i="1"/>
  <c r="L57" i="1" s="1"/>
  <c r="M8" i="1" s="1"/>
  <c r="C14" i="2"/>
  <c r="N14" i="2" l="1"/>
  <c r="O14" i="2"/>
  <c r="M20" i="1"/>
  <c r="M57" i="1" s="1"/>
  <c r="N8" i="1" s="1"/>
  <c r="C15" i="2"/>
  <c r="M7" i="1"/>
  <c r="B14" i="2"/>
  <c r="M14" i="2" s="1"/>
  <c r="N7" i="1" l="1"/>
  <c r="B16" i="2" s="1"/>
  <c r="M16" i="2" s="1"/>
  <c r="B15" i="2"/>
  <c r="M15" i="2" s="1"/>
  <c r="N20" i="1"/>
  <c r="N57" i="1" s="1"/>
  <c r="C16" i="2"/>
  <c r="N15" i="2"/>
  <c r="O15" i="2"/>
  <c r="O16" i="2" l="1"/>
  <c r="N16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<sst xmlns="http://schemas.openxmlformats.org/spreadsheetml/2006/main" count="64" uniqueCount="60">
  <si>
    <t>Starting date</t>
  </si>
  <si>
    <t>Total</t>
  </si>
  <si>
    <t>Cash on hand (beginning of month)</t>
  </si>
  <si>
    <t>Cash sales</t>
  </si>
  <si>
    <t>Returns and allowances</t>
  </si>
  <si>
    <t>Collections on accounts receivable</t>
  </si>
  <si>
    <t>Interest, other income</t>
  </si>
  <si>
    <t>Loan proceeds</t>
  </si>
  <si>
    <t>Owner contributions</t>
  </si>
  <si>
    <t>Advertising</t>
  </si>
  <si>
    <t>Commissions and fees</t>
  </si>
  <si>
    <t>Contract labor</t>
  </si>
  <si>
    <t>Employee benefit programs</t>
  </si>
  <si>
    <t>Insurance (other than health)</t>
  </si>
  <si>
    <t>Interest expense</t>
  </si>
  <si>
    <t>Materials and supplies (in COGS)</t>
  </si>
  <si>
    <t>Meals and entertainment</t>
  </si>
  <si>
    <t>Mortgage interest</t>
  </si>
  <si>
    <t>Office expense</t>
  </si>
  <si>
    <t>Other interest expense</t>
  </si>
  <si>
    <t>Pension and profit-sharing plan</t>
  </si>
  <si>
    <t>Purchases for resale</t>
  </si>
  <si>
    <t>Rent or lease</t>
  </si>
  <si>
    <t>Rent or lease: vehicles, equipment</t>
  </si>
  <si>
    <t>Repairs and maintenance</t>
  </si>
  <si>
    <t>Supplies (not in COGS)</t>
  </si>
  <si>
    <t>Taxes and licenses</t>
  </si>
  <si>
    <t>Travel</t>
  </si>
  <si>
    <t>Utilities</t>
  </si>
  <si>
    <t>Wages (less emp. credits)</t>
  </si>
  <si>
    <t>Other expenses</t>
  </si>
  <si>
    <t>Miscellaneous</t>
  </si>
  <si>
    <t>Loan principal payment</t>
  </si>
  <si>
    <t>Capital purchases</t>
  </si>
  <si>
    <t>Other startup costs</t>
  </si>
  <si>
    <t>To reserve and/or escrow</t>
  </si>
  <si>
    <t>Owners' withdrawal</t>
  </si>
  <si>
    <t>Cash on hand (end of month)</t>
  </si>
  <si>
    <t>Sales volume (dollars)</t>
  </si>
  <si>
    <t>Accounts receivable balance</t>
  </si>
  <si>
    <t>Bad debt balance</t>
  </si>
  <si>
    <t>Inventory on hand</t>
  </si>
  <si>
    <t>Accounts payable balance</t>
  </si>
  <si>
    <t>Depreciation</t>
  </si>
  <si>
    <t xml:space="preserve"> </t>
  </si>
  <si>
    <t>Starting cash on hand</t>
  </si>
  <si>
    <t>Subtotal</t>
  </si>
  <si>
    <t>Other receipts</t>
  </si>
  <si>
    <t>Month</t>
  </si>
  <si>
    <t>Below Minimum</t>
  </si>
  <si>
    <t>Not Below Minimum</t>
  </si>
  <si>
    <t>Cash minimum balance alert</t>
  </si>
  <si>
    <t>Cash receipts</t>
  </si>
  <si>
    <t>Total cash receipts</t>
  </si>
  <si>
    <t>Total cash available</t>
  </si>
  <si>
    <t>Cash paid out</t>
  </si>
  <si>
    <t>Total cash paid out</t>
  </si>
  <si>
    <t>Other operating data</t>
  </si>
  <si>
    <t>Cash on hand</t>
  </si>
  <si>
    <t>Cash flow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</si>
</sst>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mmm\ yyyy"/>
    <numFmt numFmtId="166" formatCode="mmmm\ yyyy"/>
    <numFmt numFmtId="167" formatCode="mmm"/>
  </numFmts>
  <fonts count="10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0"/>
      <color theme="3"/>
      <name val="Franklin Gothic Book"/>
      <family val="2"/>
      <scheme val="minor"/>
    </font>
    <font>
      <sz val="14"/>
      <color theme="6" tint="-0.499984740745262"/>
      <name val="Franklin Gothic Demi"/>
      <family val="2"/>
    </font>
    <font>
      <sz val="10"/>
      <color theme="6" tint="-0.499984740745262"/>
      <name val="Franklin Gothic Book"/>
      <family val="2"/>
      <scheme val="minor"/>
    </font>
    <font>
      <sz val="28"/>
      <color theme="0"/>
      <name val="Franklin Gothic Medium"/>
      <family val="2"/>
    </font>
    <font>
      <sz val="58"/>
      <color theme="6"/>
      <name val="Franklin Gothic Book"/>
      <family val="2"/>
      <scheme val="minor"/>
    </font>
    <font>
      <sz val="28"/>
      <color theme="0"/>
      <name val="Franklin Gothic Medium"/>
      <family val="2"/>
      <scheme val="major"/>
    </font>
    <font>
      <sz val="58"/>
      <color theme="6"/>
      <name val="Franklin Gothic Medium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34998626667073579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0"/>
      </bottom>
      <diagonal/>
    </border>
    <border>
      <left/>
      <right style="thin">
        <color theme="3" tint="0.79998168889431442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0"/>
      </right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/>
      </right>
      <top/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0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0.79995117038483843"/>
      </right>
      <top style="thin">
        <color theme="0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0.79995117038483843"/>
      </right>
      <top style="thin">
        <color theme="0"/>
      </top>
      <bottom style="thin">
        <color theme="0"/>
      </bottom>
      <diagonal/>
    </border>
    <border>
      <left style="thin">
        <color theme="3" tint="0.79995117038483843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 style="thin">
        <color theme="3" tint="0.79998168889431442"/>
      </left>
      <right/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2065187536243"/>
      </left>
      <right style="thin">
        <color theme="3" tint="0.79998168889431442"/>
      </right>
      <top style="thin">
        <color theme="3" tint="0.79992065187536243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2065187536243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2065187536243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2065187536243"/>
      </top>
      <bottom style="thin">
        <color theme="0"/>
      </bottom>
      <diagonal/>
    </border>
    <border>
      <left style="thin">
        <color theme="3" tint="0.799920651875362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2065187536243"/>
      </right>
      <top style="thin">
        <color theme="0"/>
      </top>
      <bottom style="thin">
        <color theme="0"/>
      </bottom>
      <diagonal/>
    </border>
    <border>
      <left style="thin">
        <color theme="3" tint="0.79992065187536243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0"/>
      </top>
      <bottom style="thin">
        <color theme="0"/>
      </bottom>
      <diagonal/>
    </border>
    <border>
      <left style="thin">
        <color theme="3" tint="0.79992065187536243"/>
      </left>
      <right style="thin">
        <color theme="3" tint="0.79998168889431442"/>
      </right>
      <top style="thin">
        <color theme="3" tint="0.79998168889431442"/>
      </top>
      <bottom style="thin">
        <color theme="3" tint="0.7999206518753624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2065187536243"/>
      </bottom>
      <diagonal/>
    </border>
    <border>
      <left/>
      <right style="thin">
        <color theme="3" tint="0.79992065187536243"/>
      </right>
      <top style="thin">
        <color theme="0"/>
      </top>
      <bottom style="thin">
        <color theme="3" tint="0.79992065187536243"/>
      </bottom>
      <diagonal/>
    </border>
    <border>
      <left/>
      <right/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6" tint="-0.499984740745262"/>
      </right>
      <top/>
      <bottom style="thin">
        <color theme="3" tint="0.79998168889431442"/>
      </bottom>
      <diagonal/>
    </border>
    <border>
      <left style="thin">
        <color theme="6" tint="-0.49998474074526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6" tint="-0.49998474074526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6" tint="-0.499984740745262"/>
      </left>
      <right style="thin">
        <color theme="3" tint="0.79998168889431442"/>
      </right>
      <top style="thin">
        <color theme="3" tint="0.79998168889431442"/>
      </top>
      <bottom style="thin">
        <color theme="6" tint="-0.499984740745262"/>
      </bottom>
      <diagonal/>
    </border>
    <border>
      <left style="thin">
        <color theme="3" tint="0.79998168889431442"/>
      </left>
      <right style="thin">
        <color theme="6" tint="-0.499984740745262"/>
      </right>
      <top style="thin">
        <color theme="3" tint="0.7999816888943144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4" fontId="1" fillId="2" borderId="31" xfId="0" applyNumberFormat="1" applyFont="1" applyFill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4" fontId="1" fillId="2" borderId="35" xfId="0" applyNumberFormat="1" applyFont="1" applyFill="1" applyBorder="1" applyAlignment="1">
      <alignment horizontal="center" vertical="center"/>
    </xf>
    <xf numFmtId="164" fontId="1" fillId="2" borderId="36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right" vertical="center" indent="2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4" fontId="1" fillId="3" borderId="30" xfId="0" applyNumberFormat="1" applyFont="1" applyFill="1" applyBorder="1" applyAlignment="1">
      <alignment horizontal="center" vertical="center"/>
    </xf>
    <xf numFmtId="164" fontId="1" fillId="3" borderId="32" xfId="0" applyNumberFormat="1" applyFont="1" applyFill="1" applyBorder="1" applyAlignment="1">
      <alignment horizontal="center" vertical="center"/>
    </xf>
    <xf numFmtId="164" fontId="1" fillId="3" borderId="34" xfId="0" applyNumberFormat="1" applyFont="1" applyFill="1" applyBorder="1" applyAlignment="1">
      <alignment horizontal="center" vertical="center"/>
    </xf>
    <xf numFmtId="164" fontId="1" fillId="3" borderId="37" xfId="0" applyNumberFormat="1" applyFont="1" applyFill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 indent="2"/>
    </xf>
    <xf numFmtId="164" fontId="5" fillId="0" borderId="38" xfId="0" applyNumberFormat="1" applyFont="1" applyBorder="1" applyAlignment="1">
      <alignment horizontal="center" vertical="center"/>
    </xf>
    <xf numFmtId="166" fontId="1" fillId="0" borderId="41" xfId="0" applyNumberFormat="1" applyFont="1" applyBorder="1" applyAlignment="1">
      <alignment horizontal="left" vertical="center" indent="1"/>
    </xf>
    <xf numFmtId="164" fontId="1" fillId="0" borderId="42" xfId="0" applyNumberFormat="1" applyFont="1" applyBorder="1" applyAlignment="1">
      <alignment horizontal="left" vertical="center" indent="1"/>
    </xf>
    <xf numFmtId="166" fontId="1" fillId="2" borderId="43" xfId="0" applyNumberFormat="1" applyFont="1" applyFill="1" applyBorder="1" applyAlignment="1">
      <alignment horizontal="left" vertical="center" indent="1"/>
    </xf>
    <xf numFmtId="164" fontId="1" fillId="2" borderId="44" xfId="0" applyNumberFormat="1" applyFont="1" applyFill="1" applyBorder="1" applyAlignment="1">
      <alignment horizontal="left" vertical="center" indent="1"/>
    </xf>
    <xf numFmtId="166" fontId="1" fillId="0" borderId="43" xfId="0" applyNumberFormat="1" applyFont="1" applyBorder="1" applyAlignment="1">
      <alignment horizontal="left" vertical="center" indent="1"/>
    </xf>
    <xf numFmtId="164" fontId="1" fillId="0" borderId="44" xfId="0" applyNumberFormat="1" applyFont="1" applyBorder="1" applyAlignment="1">
      <alignment horizontal="left" vertical="center" indent="1"/>
    </xf>
    <xf numFmtId="166" fontId="1" fillId="2" borderId="45" xfId="0" applyNumberFormat="1" applyFont="1" applyFill="1" applyBorder="1" applyAlignment="1">
      <alignment horizontal="left" vertical="center" indent="1"/>
    </xf>
    <xf numFmtId="164" fontId="1" fillId="2" borderId="46" xfId="0" applyNumberFormat="1" applyFont="1" applyFill="1" applyBorder="1" applyAlignment="1">
      <alignment horizontal="left" vertical="center" indent="1"/>
    </xf>
    <xf numFmtId="16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38" xfId="0" applyFont="1" applyBorder="1" applyAlignment="1">
      <alignment horizontal="left" vertical="center" indent="2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165" fontId="1" fillId="0" borderId="38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 indent="1"/>
    </xf>
    <xf numFmtId="164" fontId="1" fillId="2" borderId="47" xfId="0" applyNumberFormat="1" applyFont="1" applyFill="1" applyBorder="1" applyAlignment="1">
      <alignment horizontal="center" vertical="center"/>
    </xf>
    <xf numFmtId="165" fontId="1" fillId="2" borderId="4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top"/>
    </xf>
    <xf numFmtId="0" fontId="7" fillId="4" borderId="0" xfId="0" applyFont="1" applyFill="1" applyAlignment="1">
      <alignment horizontal="center"/>
    </xf>
    <xf numFmtId="165" fontId="2" fillId="4" borderId="4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6" fontId="6" fillId="4" borderId="0" xfId="0" applyNumberFormat="1" applyFont="1" applyFill="1" applyAlignment="1">
      <alignment horizontal="center"/>
    </xf>
    <xf numFmtId="0" fontId="0" fillId="4" borderId="0" xfId="0" applyFill="1"/>
    <xf numFmtId="0" fontId="9" fillId="4" borderId="0" xfId="0" applyFont="1" applyFill="1" applyAlignment="1">
      <alignment horizontal="center" vertical="top"/>
    </xf>
    <xf numFmtId="166" fontId="2" fillId="4" borderId="39" xfId="0" applyNumberFormat="1" applyFont="1" applyFill="1" applyBorder="1" applyAlignment="1">
      <alignment horizontal="left" vertical="center" indent="1"/>
    </xf>
    <xf numFmtId="166" fontId="2" fillId="4" borderId="40" xfId="0" applyNumberFormat="1" applyFont="1" applyFill="1" applyBorder="1" applyAlignment="1">
      <alignment horizontal="left" vertical="center" indent="1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9448494864066"/>
          <c:y val="5.8119658119658121E-2"/>
          <c:w val="0.83359563850814944"/>
          <c:h val="0.865965677367252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'Cash flow chart'!$N$4</c:f>
              <c:strCache>
                <c:ptCount val="1"/>
                <c:pt idx="0">
                  <c:v> Not Below Minimum 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numRef>
              <c:f>'Cash flow chart'!$M$5:$M$16</c:f>
              <c:numCache>
                <c:formatCode>mmm</c:formatCode>
                <c:ptCount val="12"/>
                <c:pt idx="0">
                  <c:v>45627</c:v>
                </c:pt>
                <c:pt idx="1">
                  <c:v>45658</c:v>
                </c:pt>
                <c:pt idx="2">
                  <c:v>45689</c:v>
                </c:pt>
                <c:pt idx="3">
                  <c:v>45717</c:v>
                </c:pt>
                <c:pt idx="4">
                  <c:v>45748</c:v>
                </c:pt>
                <c:pt idx="5">
                  <c:v>45778</c:v>
                </c:pt>
                <c:pt idx="6">
                  <c:v>45809</c:v>
                </c:pt>
                <c:pt idx="7">
                  <c:v>45839</c:v>
                </c:pt>
                <c:pt idx="8">
                  <c:v>45870</c:v>
                </c:pt>
                <c:pt idx="9">
                  <c:v>45901</c:v>
                </c:pt>
                <c:pt idx="10">
                  <c:v>45931</c:v>
                </c:pt>
                <c:pt idx="11">
                  <c:v>45962</c:v>
                </c:pt>
              </c:numCache>
            </c:numRef>
          </c:cat>
          <c:val>
            <c:numRef>
              <c:f>'Cash flow chart'!$N$5:$N$16</c:f>
              <c:numCache>
                <c:formatCode>_("$"* #,##0.00_);_("$"* \(#,##0.00\);_("$"* "-"??_);_(@_)</c:formatCode>
                <c:ptCount val="12"/>
                <c:pt idx="0">
                  <c:v>10000</c:v>
                </c:pt>
                <c:pt idx="1">
                  <c:v>8050</c:v>
                </c:pt>
                <c:pt idx="2">
                  <c:v>9350</c:v>
                </c:pt>
                <c:pt idx="3">
                  <c:v>0</c:v>
                </c:pt>
                <c:pt idx="4">
                  <c:v>2190</c:v>
                </c:pt>
                <c:pt idx="5">
                  <c:v>13590</c:v>
                </c:pt>
                <c:pt idx="6">
                  <c:v>13790</c:v>
                </c:pt>
                <c:pt idx="7">
                  <c:v>15290</c:v>
                </c:pt>
                <c:pt idx="8">
                  <c:v>16410</c:v>
                </c:pt>
                <c:pt idx="9">
                  <c:v>14360</c:v>
                </c:pt>
                <c:pt idx="10">
                  <c:v>16560</c:v>
                </c:pt>
                <c:pt idx="11">
                  <c:v>18780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3-4CE7-B897-FBFDF37D1590}"/>
            </c:ext>
          </c:extLst>
        </c:ser>
        <c:ser>
          <c:idx val="1"/>
          <c:order val="1"/>
          <c:tx>
            <c:strRef>
              <c:f>'Cash flow chart'!$O$4</c:f>
              <c:strCache>
                <c:ptCount val="1"/>
                <c:pt idx="0">
                  <c:v> Below Minimum 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numRef>
              <c:f>'Cash flow chart'!$M$5:$M$16</c:f>
              <c:numCache>
                <c:formatCode>mmm</c:formatCode>
                <c:ptCount val="12"/>
                <c:pt idx="0">
                  <c:v>45627</c:v>
                </c:pt>
                <c:pt idx="1">
                  <c:v>45658</c:v>
                </c:pt>
                <c:pt idx="2">
                  <c:v>45689</c:v>
                </c:pt>
                <c:pt idx="3">
                  <c:v>45717</c:v>
                </c:pt>
                <c:pt idx="4">
                  <c:v>45748</c:v>
                </c:pt>
                <c:pt idx="5">
                  <c:v>45778</c:v>
                </c:pt>
                <c:pt idx="6">
                  <c:v>45809</c:v>
                </c:pt>
                <c:pt idx="7">
                  <c:v>45839</c:v>
                </c:pt>
                <c:pt idx="8">
                  <c:v>45870</c:v>
                </c:pt>
                <c:pt idx="9">
                  <c:v>45901</c:v>
                </c:pt>
                <c:pt idx="10">
                  <c:v>45931</c:v>
                </c:pt>
                <c:pt idx="11">
                  <c:v>45962</c:v>
                </c:pt>
              </c:numCache>
            </c:numRef>
          </c:cat>
          <c:val>
            <c:numRef>
              <c:f>'Cash flow chart'!$O$5:$O$16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3-4CE7-B897-FBFDF37D1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88037200"/>
        <c:axId val="688042776"/>
      </c:barChart>
      <c:dateAx>
        <c:axId val="688037200"/>
        <c:scaling>
          <c:orientation val="minMax"/>
        </c:scaling>
        <c:delete val="0"/>
        <c:axPos val="b"/>
        <c:numFmt formatCode="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042776"/>
        <c:crosses val="autoZero"/>
        <c:auto val="1"/>
        <c:lblOffset val="100"/>
        <c:baseTimeUnit val="months"/>
      </c:dateAx>
      <c:valAx>
        <c:axId val="68804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03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0</xdr:colOff>
      <xdr:row>16</xdr:row>
      <xdr:rowOff>12700</xdr:rowOff>
    </xdr:to>
    <xdr:graphicFrame macro="">
      <xdr:nvGraphicFramePr>
        <xdr:cNvPr id="2" name="Chart 1" descr="cash flow 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Business Templates">
  <a:themeElements>
    <a:clrScheme name="TM0058758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D497E"/>
      </a:accent1>
      <a:accent2>
        <a:srgbClr val="DFF3F2"/>
      </a:accent2>
      <a:accent3>
        <a:srgbClr val="C0D9F2"/>
      </a:accent3>
      <a:accent4>
        <a:srgbClr val="E63C28"/>
      </a:accent4>
      <a:accent5>
        <a:srgbClr val="8D9CAD"/>
      </a:accent5>
      <a:accent6>
        <a:srgbClr val="D2AC3C"/>
      </a:accent6>
      <a:hlink>
        <a:srgbClr val="0563C1"/>
      </a:hlink>
      <a:folHlink>
        <a:srgbClr val="954F72"/>
      </a:folHlink>
    </a:clrScheme>
    <a:fontScheme name="Custom 22">
      <a:majorFont>
        <a:latin typeface="Franklin Gothic Medium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6"/>
  <sheetViews>
    <sheetView showGridLines="0" zoomScaleNormal="100" workbookViewId="0">
      <selection activeCell="O7" sqref="O7:O8"/>
    </sheetView>
  </sheetViews>
  <sheetFormatPr defaultColWidth="9" defaultRowHeight="22.05" customHeight="1" x14ac:dyDescent="0.5"/>
  <cols>
    <col min="1" max="1" width="1.8203125" style="2" customWidth="1"/>
    <col min="2" max="2" width="35.8203125" style="24" customWidth="1"/>
    <col min="3" max="14" width="11.46875" style="3" customWidth="1"/>
    <col min="15" max="15" width="12.8203125" style="3" customWidth="1"/>
    <col min="16" max="16" width="1.8203125" style="2" customWidth="1"/>
    <col min="17" max="16384" width="9" style="2"/>
  </cols>
  <sheetData>
    <row r="1" spans="1:16" s="23" customFormat="1" ht="70.05" customHeight="1" x14ac:dyDescent="1.2">
      <c r="A1" s="2"/>
      <c r="B1" s="72" t="e" vm="1">
        <v>#VALUE!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6" ht="90" customHeight="1" x14ac:dyDescent="2.4500000000000002">
      <c r="B2" s="73" t="s">
        <v>59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2" t="s">
        <v>44</v>
      </c>
    </row>
    <row r="3" spans="1:16" ht="21" customHeight="1" x14ac:dyDescent="0.5"/>
    <row r="4" spans="1:16" ht="32.25" customHeight="1" x14ac:dyDescent="0.5">
      <c r="B4" s="24" t="s">
        <v>45</v>
      </c>
      <c r="C4" s="70">
        <v>10000</v>
      </c>
      <c r="E4" s="65" t="s">
        <v>0</v>
      </c>
      <c r="F4" s="71">
        <f ca="1">DATE(YEAR(TODAY()),MONTH(TODAY())+1,1)</f>
        <v>45627</v>
      </c>
      <c r="G4" s="66"/>
      <c r="H4" s="1" t="s">
        <v>51</v>
      </c>
      <c r="J4" s="70">
        <v>2000</v>
      </c>
      <c r="K4" s="66"/>
      <c r="L4" s="66"/>
      <c r="M4" s="66"/>
      <c r="N4" s="66"/>
      <c r="O4" s="66"/>
    </row>
    <row r="5" spans="1:16" ht="32.25" customHeight="1" x14ac:dyDescent="0.5">
      <c r="B5" s="63"/>
      <c r="C5" s="50"/>
      <c r="D5" s="50"/>
      <c r="E5" s="67"/>
      <c r="F5" s="68"/>
      <c r="G5" s="64"/>
      <c r="H5" s="69"/>
      <c r="I5" s="50"/>
      <c r="J5" s="50"/>
      <c r="K5" s="64"/>
      <c r="L5" s="64"/>
      <c r="M5" s="64"/>
      <c r="N5" s="64"/>
      <c r="O5" s="64"/>
    </row>
    <row r="6" spans="1:16" ht="22.05" customHeight="1" x14ac:dyDescent="0.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s="5" customFormat="1" ht="32.25" customHeight="1" x14ac:dyDescent="0.5">
      <c r="B7" s="25"/>
      <c r="C7" s="75">
        <f ca="1">IF(Start_Date="","",Start_Date)</f>
        <v>45627</v>
      </c>
      <c r="D7" s="76">
        <f ca="1">IF(C7="","",DATE(YEAR(C7),MONTH(C7)+1,1))</f>
        <v>45658</v>
      </c>
      <c r="E7" s="76">
        <f t="shared" ref="E7:N7" ca="1" si="0">IF(D7="","",DATE(YEAR(D7),MONTH(D7)+1,1))</f>
        <v>45689</v>
      </c>
      <c r="F7" s="76">
        <f t="shared" ca="1" si="0"/>
        <v>45717</v>
      </c>
      <c r="G7" s="76">
        <f t="shared" ca="1" si="0"/>
        <v>45748</v>
      </c>
      <c r="H7" s="76">
        <f t="shared" ca="1" si="0"/>
        <v>45778</v>
      </c>
      <c r="I7" s="76">
        <f t="shared" ca="1" si="0"/>
        <v>45809</v>
      </c>
      <c r="J7" s="76">
        <f t="shared" ca="1" si="0"/>
        <v>45839</v>
      </c>
      <c r="K7" s="76">
        <f t="shared" ca="1" si="0"/>
        <v>45870</v>
      </c>
      <c r="L7" s="76">
        <f t="shared" ca="1" si="0"/>
        <v>45901</v>
      </c>
      <c r="M7" s="76">
        <f t="shared" ca="1" si="0"/>
        <v>45931</v>
      </c>
      <c r="N7" s="76">
        <f t="shared" ca="1" si="0"/>
        <v>45962</v>
      </c>
      <c r="O7" s="77" t="s">
        <v>1</v>
      </c>
    </row>
    <row r="8" spans="1:16" ht="32.25" customHeight="1" x14ac:dyDescent="0.5">
      <c r="B8" s="24" t="s">
        <v>2</v>
      </c>
      <c r="C8" s="27">
        <f>C4</f>
        <v>10000</v>
      </c>
      <c r="D8" s="28">
        <f t="shared" ref="D8:N8" si="1">C57</f>
        <v>8050</v>
      </c>
      <c r="E8" s="28">
        <f t="shared" si="1"/>
        <v>9350</v>
      </c>
      <c r="F8" s="28">
        <f t="shared" si="1"/>
        <v>890</v>
      </c>
      <c r="G8" s="28">
        <f t="shared" si="1"/>
        <v>2190</v>
      </c>
      <c r="H8" s="28">
        <f t="shared" si="1"/>
        <v>13590</v>
      </c>
      <c r="I8" s="28">
        <f t="shared" si="1"/>
        <v>13790</v>
      </c>
      <c r="J8" s="28">
        <f t="shared" si="1"/>
        <v>15290</v>
      </c>
      <c r="K8" s="28">
        <f t="shared" si="1"/>
        <v>16410</v>
      </c>
      <c r="L8" s="28">
        <f t="shared" si="1"/>
        <v>14360</v>
      </c>
      <c r="M8" s="28">
        <f t="shared" si="1"/>
        <v>16560</v>
      </c>
      <c r="N8" s="28">
        <f t="shared" si="1"/>
        <v>18780</v>
      </c>
      <c r="O8" s="77"/>
    </row>
    <row r="9" spans="1:16" ht="30" customHeight="1" x14ac:dyDescent="0.5"/>
    <row r="10" spans="1:16" ht="22.05" customHeight="1" x14ac:dyDescent="0.5">
      <c r="B10" s="51" t="s">
        <v>52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6" ht="20" customHeight="1" x14ac:dyDescent="0.5"/>
    <row r="12" spans="1:16" ht="22.05" customHeight="1" x14ac:dyDescent="0.5">
      <c r="B12" s="24" t="s">
        <v>3</v>
      </c>
      <c r="C12" s="6">
        <v>2500</v>
      </c>
      <c r="D12" s="6">
        <v>3000</v>
      </c>
      <c r="E12" s="6">
        <v>3600</v>
      </c>
      <c r="F12" s="6">
        <v>3000</v>
      </c>
      <c r="G12" s="6">
        <v>14000</v>
      </c>
      <c r="H12" s="6">
        <v>6000</v>
      </c>
      <c r="I12" s="6">
        <v>3000</v>
      </c>
      <c r="J12" s="6">
        <v>2800</v>
      </c>
      <c r="K12" s="6">
        <v>3500</v>
      </c>
      <c r="L12" s="6">
        <v>4000</v>
      </c>
      <c r="M12" s="6">
        <v>3800</v>
      </c>
      <c r="N12" s="6">
        <v>4200</v>
      </c>
      <c r="O12" s="29">
        <f t="shared" ref="O12:O18" si="2">SUM(C12:N12)</f>
        <v>53400</v>
      </c>
    </row>
    <row r="13" spans="1:16" ht="22.05" customHeight="1" x14ac:dyDescent="0.5">
      <c r="B13" s="24" t="s">
        <v>4</v>
      </c>
      <c r="C13" s="11"/>
      <c r="D13" s="11"/>
      <c r="E13" s="11">
        <v>200</v>
      </c>
      <c r="F13" s="11"/>
      <c r="G13" s="11"/>
      <c r="H13" s="11"/>
      <c r="I13" s="11"/>
      <c r="J13" s="11"/>
      <c r="K13" s="11"/>
      <c r="L13" s="11"/>
      <c r="M13" s="11"/>
      <c r="N13" s="11"/>
      <c r="O13" s="30">
        <f t="shared" si="2"/>
        <v>200</v>
      </c>
    </row>
    <row r="14" spans="1:16" ht="22.05" customHeight="1" x14ac:dyDescent="0.5">
      <c r="B14" s="24" t="s">
        <v>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30">
        <f t="shared" si="2"/>
        <v>0</v>
      </c>
    </row>
    <row r="15" spans="1:16" ht="22.05" customHeight="1" x14ac:dyDescent="0.5">
      <c r="B15" s="24" t="s">
        <v>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30">
        <f t="shared" si="2"/>
        <v>0</v>
      </c>
    </row>
    <row r="16" spans="1:16" ht="22.05" customHeight="1" x14ac:dyDescent="0.5">
      <c r="B16" s="24" t="s">
        <v>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30">
        <f t="shared" si="2"/>
        <v>0</v>
      </c>
    </row>
    <row r="17" spans="2:15" ht="22.05" customHeight="1" x14ac:dyDescent="0.5">
      <c r="B17" s="24" t="s">
        <v>8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30">
        <f t="shared" si="2"/>
        <v>0</v>
      </c>
    </row>
    <row r="18" spans="2:15" ht="22.05" customHeight="1" x14ac:dyDescent="0.5">
      <c r="B18" s="24" t="s">
        <v>47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0">
        <f t="shared" si="2"/>
        <v>0</v>
      </c>
    </row>
    <row r="19" spans="2:15" ht="32.25" customHeight="1" x14ac:dyDescent="0.5">
      <c r="B19" s="26" t="s">
        <v>53</v>
      </c>
      <c r="C19" s="33">
        <f>SUM(C12,C14:C18,(C13*-1))</f>
        <v>2500</v>
      </c>
      <c r="D19" s="34">
        <f t="shared" ref="D19:N19" si="3">SUM(D12,D14:D18,(D13*-1))</f>
        <v>3000</v>
      </c>
      <c r="E19" s="34">
        <f t="shared" si="3"/>
        <v>3400</v>
      </c>
      <c r="F19" s="34">
        <f t="shared" si="3"/>
        <v>3000</v>
      </c>
      <c r="G19" s="34">
        <f t="shared" si="3"/>
        <v>14000</v>
      </c>
      <c r="H19" s="34">
        <f t="shared" si="3"/>
        <v>6000</v>
      </c>
      <c r="I19" s="34">
        <f t="shared" si="3"/>
        <v>3000</v>
      </c>
      <c r="J19" s="34">
        <f t="shared" si="3"/>
        <v>2800</v>
      </c>
      <c r="K19" s="34">
        <f t="shared" si="3"/>
        <v>3500</v>
      </c>
      <c r="L19" s="34">
        <f t="shared" si="3"/>
        <v>4000</v>
      </c>
      <c r="M19" s="34">
        <f t="shared" si="3"/>
        <v>3800</v>
      </c>
      <c r="N19" s="34">
        <f t="shared" si="3"/>
        <v>4200</v>
      </c>
      <c r="O19" s="31">
        <f>SUM(O12:O18)</f>
        <v>53600</v>
      </c>
    </row>
    <row r="20" spans="2:15" ht="32.25" customHeight="1" x14ac:dyDescent="0.5">
      <c r="B20" s="26" t="s">
        <v>54</v>
      </c>
      <c r="C20" s="35">
        <f t="shared" ref="C20:N20" si="4">(C8+C19)</f>
        <v>12500</v>
      </c>
      <c r="D20" s="36">
        <f t="shared" si="4"/>
        <v>11050</v>
      </c>
      <c r="E20" s="36">
        <f t="shared" si="4"/>
        <v>12750</v>
      </c>
      <c r="F20" s="36">
        <f t="shared" si="4"/>
        <v>3890</v>
      </c>
      <c r="G20" s="36">
        <f t="shared" si="4"/>
        <v>16190</v>
      </c>
      <c r="H20" s="36">
        <f t="shared" si="4"/>
        <v>19590</v>
      </c>
      <c r="I20" s="36">
        <f t="shared" si="4"/>
        <v>16790</v>
      </c>
      <c r="J20" s="36">
        <f t="shared" si="4"/>
        <v>18090</v>
      </c>
      <c r="K20" s="36">
        <f t="shared" si="4"/>
        <v>19910</v>
      </c>
      <c r="L20" s="36">
        <f t="shared" si="4"/>
        <v>18360</v>
      </c>
      <c r="M20" s="36">
        <f t="shared" si="4"/>
        <v>20360</v>
      </c>
      <c r="N20" s="36">
        <f t="shared" si="4"/>
        <v>22980</v>
      </c>
      <c r="O20" s="32"/>
    </row>
    <row r="21" spans="2:15" ht="30" customHeight="1" x14ac:dyDescent="0.5"/>
    <row r="22" spans="2:15" ht="22.05" customHeight="1" x14ac:dyDescent="0.5">
      <c r="B22" s="51" t="s">
        <v>55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2:15" ht="20" customHeight="1" x14ac:dyDescent="0.5"/>
    <row r="24" spans="2:15" ht="22.05" customHeight="1" x14ac:dyDescent="0.5">
      <c r="B24" s="24" t="s">
        <v>9</v>
      </c>
      <c r="C24" s="6">
        <v>3000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9">
        <f t="shared" ref="O24:O55" si="5">SUM(C24:N24)</f>
        <v>3000</v>
      </c>
    </row>
    <row r="25" spans="2:15" ht="22.05" customHeight="1" x14ac:dyDescent="0.5">
      <c r="B25" s="24" t="s">
        <v>10</v>
      </c>
      <c r="C25" s="11">
        <v>250</v>
      </c>
      <c r="D25" s="11">
        <v>300</v>
      </c>
      <c r="E25" s="11">
        <v>360</v>
      </c>
      <c r="F25" s="11">
        <v>300</v>
      </c>
      <c r="G25" s="11">
        <v>1400</v>
      </c>
      <c r="H25" s="11">
        <v>400</v>
      </c>
      <c r="I25" s="11">
        <v>300</v>
      </c>
      <c r="J25" s="11">
        <v>280</v>
      </c>
      <c r="K25" s="11">
        <v>350</v>
      </c>
      <c r="L25" s="11">
        <v>400</v>
      </c>
      <c r="M25" s="11">
        <v>380</v>
      </c>
      <c r="N25" s="11">
        <v>420</v>
      </c>
      <c r="O25" s="30">
        <f t="shared" si="5"/>
        <v>5140</v>
      </c>
    </row>
    <row r="26" spans="2:15" ht="22.05" customHeight="1" x14ac:dyDescent="0.5">
      <c r="B26" s="24" t="s">
        <v>11</v>
      </c>
      <c r="C26" s="6"/>
      <c r="D26" s="6">
        <v>200</v>
      </c>
      <c r="E26" s="6"/>
      <c r="F26" s="6">
        <v>200</v>
      </c>
      <c r="G26" s="6"/>
      <c r="H26" s="6">
        <v>200</v>
      </c>
      <c r="I26" s="6"/>
      <c r="J26" s="6">
        <v>200</v>
      </c>
      <c r="K26" s="6"/>
      <c r="L26" s="6">
        <v>200</v>
      </c>
      <c r="M26" s="6"/>
      <c r="N26" s="6">
        <v>200</v>
      </c>
      <c r="O26" s="30">
        <f t="shared" si="5"/>
        <v>1200</v>
      </c>
    </row>
    <row r="27" spans="2:15" ht="22.05" customHeight="1" x14ac:dyDescent="0.5">
      <c r="B27" s="24" t="s">
        <v>12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30">
        <f t="shared" si="5"/>
        <v>0</v>
      </c>
    </row>
    <row r="28" spans="2:15" ht="22.05" customHeight="1" x14ac:dyDescent="0.5">
      <c r="B28" s="24" t="s">
        <v>13</v>
      </c>
      <c r="C28" s="6"/>
      <c r="D28" s="6"/>
      <c r="E28" s="6">
        <v>4000</v>
      </c>
      <c r="F28" s="6"/>
      <c r="G28" s="6"/>
      <c r="H28" s="6">
        <v>4000</v>
      </c>
      <c r="I28" s="6"/>
      <c r="J28" s="6"/>
      <c r="K28" s="6">
        <v>4000</v>
      </c>
      <c r="L28" s="6"/>
      <c r="M28" s="6"/>
      <c r="N28" s="6">
        <v>4000</v>
      </c>
      <c r="O28" s="30">
        <f t="shared" si="5"/>
        <v>16000</v>
      </c>
    </row>
    <row r="29" spans="2:15" ht="22.05" customHeight="1" x14ac:dyDescent="0.5">
      <c r="B29" s="24" t="s">
        <v>14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30">
        <f t="shared" si="5"/>
        <v>0</v>
      </c>
    </row>
    <row r="30" spans="2:15" ht="22.05" customHeight="1" x14ac:dyDescent="0.5">
      <c r="B30" s="24" t="s">
        <v>15</v>
      </c>
      <c r="C30" s="6">
        <v>1200</v>
      </c>
      <c r="D30" s="6">
        <v>1200</v>
      </c>
      <c r="E30" s="6">
        <v>7500</v>
      </c>
      <c r="F30" s="6">
        <v>1200</v>
      </c>
      <c r="G30" s="6">
        <v>1200</v>
      </c>
      <c r="H30" s="6">
        <v>1200</v>
      </c>
      <c r="I30" s="6">
        <v>1200</v>
      </c>
      <c r="J30" s="6">
        <v>1200</v>
      </c>
      <c r="K30" s="6">
        <v>1200</v>
      </c>
      <c r="L30" s="6">
        <v>1200</v>
      </c>
      <c r="M30" s="6">
        <v>1200</v>
      </c>
      <c r="N30" s="6">
        <v>1200</v>
      </c>
      <c r="O30" s="30">
        <f t="shared" si="5"/>
        <v>20700</v>
      </c>
    </row>
    <row r="31" spans="2:15" ht="22.05" customHeight="1" x14ac:dyDescent="0.5">
      <c r="B31" s="24" t="s">
        <v>16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30">
        <f t="shared" si="5"/>
        <v>0</v>
      </c>
    </row>
    <row r="32" spans="2:15" ht="22.05" customHeight="1" x14ac:dyDescent="0.5">
      <c r="B32" s="24" t="s">
        <v>17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30">
        <f t="shared" si="5"/>
        <v>0</v>
      </c>
    </row>
    <row r="33" spans="2:15" ht="22.05" customHeight="1" x14ac:dyDescent="0.5">
      <c r="B33" s="24" t="s">
        <v>18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30">
        <f t="shared" si="5"/>
        <v>0</v>
      </c>
    </row>
    <row r="34" spans="2:15" ht="22.05" customHeight="1" x14ac:dyDescent="0.5">
      <c r="B34" s="24" t="s">
        <v>19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30">
        <f t="shared" si="5"/>
        <v>0</v>
      </c>
    </row>
    <row r="35" spans="2:15" ht="22.05" customHeight="1" x14ac:dyDescent="0.5">
      <c r="B35" s="24" t="s">
        <v>20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30">
        <f t="shared" si="5"/>
        <v>0</v>
      </c>
    </row>
    <row r="36" spans="2:15" ht="22.05" customHeight="1" x14ac:dyDescent="0.5">
      <c r="B36" s="24" t="s">
        <v>21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30">
        <f t="shared" si="5"/>
        <v>0</v>
      </c>
    </row>
    <row r="37" spans="2:15" ht="22.05" customHeight="1" x14ac:dyDescent="0.5">
      <c r="B37" s="24" t="s">
        <v>22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30">
        <f t="shared" si="5"/>
        <v>0</v>
      </c>
    </row>
    <row r="38" spans="2:15" ht="22.05" customHeight="1" x14ac:dyDescent="0.5">
      <c r="B38" s="24" t="s">
        <v>23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30">
        <f t="shared" si="5"/>
        <v>0</v>
      </c>
    </row>
    <row r="39" spans="2:15" ht="22.05" customHeight="1" x14ac:dyDescent="0.5">
      <c r="B39" s="24" t="s">
        <v>24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30">
        <f t="shared" si="5"/>
        <v>0</v>
      </c>
    </row>
    <row r="40" spans="2:15" ht="22.05" customHeight="1" x14ac:dyDescent="0.5">
      <c r="B40" s="24" t="s">
        <v>25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30">
        <f t="shared" si="5"/>
        <v>0</v>
      </c>
    </row>
    <row r="41" spans="2:15" ht="22.05" customHeight="1" x14ac:dyDescent="0.5">
      <c r="B41" s="24" t="s">
        <v>26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30">
        <f t="shared" si="5"/>
        <v>0</v>
      </c>
    </row>
    <row r="42" spans="2:15" ht="22.05" customHeight="1" x14ac:dyDescent="0.5">
      <c r="B42" s="24" t="s">
        <v>27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30">
        <f t="shared" si="5"/>
        <v>0</v>
      </c>
    </row>
    <row r="43" spans="2:15" ht="22.05" customHeight="1" x14ac:dyDescent="0.5">
      <c r="B43" s="24" t="s">
        <v>28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30">
        <f t="shared" si="5"/>
        <v>0</v>
      </c>
    </row>
    <row r="44" spans="2:15" ht="22.05" customHeight="1" x14ac:dyDescent="0.5">
      <c r="B44" s="24" t="s">
        <v>29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30">
        <f t="shared" si="5"/>
        <v>0</v>
      </c>
    </row>
    <row r="45" spans="2:15" ht="22.05" customHeight="1" x14ac:dyDescent="0.5">
      <c r="B45" s="24" t="s">
        <v>30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30">
        <f t="shared" si="5"/>
        <v>0</v>
      </c>
    </row>
    <row r="46" spans="2:15" ht="22.05" customHeight="1" x14ac:dyDescent="0.5">
      <c r="B46" s="24" t="s">
        <v>30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30">
        <f t="shared" si="5"/>
        <v>0</v>
      </c>
    </row>
    <row r="47" spans="2:15" ht="22.05" customHeight="1" x14ac:dyDescent="0.5">
      <c r="B47" s="24" t="s">
        <v>30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30">
        <f t="shared" si="5"/>
        <v>0</v>
      </c>
    </row>
    <row r="48" spans="2:15" ht="22.05" customHeight="1" x14ac:dyDescent="0.5">
      <c r="B48" s="24" t="s">
        <v>31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30">
        <f t="shared" si="5"/>
        <v>0</v>
      </c>
    </row>
    <row r="49" spans="2:15" ht="30" customHeight="1" x14ac:dyDescent="0.5">
      <c r="B49" s="26" t="s">
        <v>46</v>
      </c>
      <c r="C49" s="37">
        <f t="shared" ref="C49:N49" si="6">SUM(C24:C48)</f>
        <v>4450</v>
      </c>
      <c r="D49" s="38">
        <f t="shared" si="6"/>
        <v>1700</v>
      </c>
      <c r="E49" s="38">
        <f t="shared" si="6"/>
        <v>11860</v>
      </c>
      <c r="F49" s="38">
        <f t="shared" si="6"/>
        <v>1700</v>
      </c>
      <c r="G49" s="38">
        <f t="shared" si="6"/>
        <v>2600</v>
      </c>
      <c r="H49" s="38">
        <f t="shared" si="6"/>
        <v>5800</v>
      </c>
      <c r="I49" s="38">
        <f t="shared" si="6"/>
        <v>1500</v>
      </c>
      <c r="J49" s="38">
        <f t="shared" si="6"/>
        <v>1680</v>
      </c>
      <c r="K49" s="38">
        <f t="shared" si="6"/>
        <v>5550</v>
      </c>
      <c r="L49" s="38">
        <f t="shared" si="6"/>
        <v>1800</v>
      </c>
      <c r="M49" s="38">
        <f t="shared" si="6"/>
        <v>1580</v>
      </c>
      <c r="N49" s="38">
        <f t="shared" si="6"/>
        <v>5820</v>
      </c>
      <c r="O49" s="32">
        <f t="shared" si="5"/>
        <v>46040</v>
      </c>
    </row>
    <row r="50" spans="2:15" ht="20" customHeight="1" x14ac:dyDescent="0.5"/>
    <row r="51" spans="2:15" ht="22.05" customHeight="1" x14ac:dyDescent="0.5">
      <c r="B51" s="24" t="s">
        <v>32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39">
        <f t="shared" si="5"/>
        <v>0</v>
      </c>
    </row>
    <row r="52" spans="2:15" ht="22.05" customHeight="1" x14ac:dyDescent="0.5">
      <c r="B52" s="24" t="s">
        <v>33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30">
        <f t="shared" si="5"/>
        <v>0</v>
      </c>
    </row>
    <row r="53" spans="2:15" ht="22.05" customHeight="1" x14ac:dyDescent="0.5">
      <c r="B53" s="24" t="s">
        <v>34</v>
      </c>
      <c r="C53" s="9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40">
        <f t="shared" si="5"/>
        <v>0</v>
      </c>
    </row>
    <row r="54" spans="2:15" ht="22.05" customHeight="1" x14ac:dyDescent="0.5">
      <c r="B54" s="24" t="s">
        <v>35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30">
        <f t="shared" si="5"/>
        <v>0</v>
      </c>
    </row>
    <row r="55" spans="2:15" ht="22.05" customHeight="1" x14ac:dyDescent="0.5">
      <c r="B55" s="24" t="s">
        <v>36</v>
      </c>
      <c r="C55" s="9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40">
        <f t="shared" si="5"/>
        <v>0</v>
      </c>
    </row>
    <row r="56" spans="2:15" ht="30" customHeight="1" x14ac:dyDescent="0.5">
      <c r="B56" s="26" t="s">
        <v>56</v>
      </c>
      <c r="C56" s="47">
        <f>C49-SUM(C51:C55)</f>
        <v>4450</v>
      </c>
      <c r="D56" s="34">
        <f t="shared" ref="D56:N56" si="7">D49-SUM(D51:D55)</f>
        <v>1700</v>
      </c>
      <c r="E56" s="34">
        <f t="shared" si="7"/>
        <v>11860</v>
      </c>
      <c r="F56" s="34">
        <f t="shared" si="7"/>
        <v>1700</v>
      </c>
      <c r="G56" s="34">
        <f t="shared" si="7"/>
        <v>2600</v>
      </c>
      <c r="H56" s="34">
        <f t="shared" si="7"/>
        <v>5800</v>
      </c>
      <c r="I56" s="34">
        <f t="shared" si="7"/>
        <v>1500</v>
      </c>
      <c r="J56" s="34">
        <f t="shared" si="7"/>
        <v>1680</v>
      </c>
      <c r="K56" s="34">
        <f t="shared" si="7"/>
        <v>5550</v>
      </c>
      <c r="L56" s="34">
        <f t="shared" si="7"/>
        <v>1800</v>
      </c>
      <c r="M56" s="34">
        <f t="shared" si="7"/>
        <v>1580</v>
      </c>
      <c r="N56" s="34">
        <f t="shared" si="7"/>
        <v>5820</v>
      </c>
      <c r="O56" s="41">
        <f>SUM(O49:O55)</f>
        <v>46040</v>
      </c>
    </row>
    <row r="57" spans="2:15" ht="30" customHeight="1" x14ac:dyDescent="0.5">
      <c r="B57" s="26" t="s">
        <v>37</v>
      </c>
      <c r="C57" s="48">
        <f t="shared" ref="C57:N57" si="8">(C20-C56)</f>
        <v>8050</v>
      </c>
      <c r="D57" s="49">
        <f t="shared" si="8"/>
        <v>9350</v>
      </c>
      <c r="E57" s="49">
        <f t="shared" si="8"/>
        <v>890</v>
      </c>
      <c r="F57" s="49">
        <f t="shared" si="8"/>
        <v>2190</v>
      </c>
      <c r="G57" s="49">
        <f t="shared" si="8"/>
        <v>13590</v>
      </c>
      <c r="H57" s="49">
        <f t="shared" si="8"/>
        <v>13790</v>
      </c>
      <c r="I57" s="49">
        <f t="shared" si="8"/>
        <v>15290</v>
      </c>
      <c r="J57" s="49">
        <f t="shared" si="8"/>
        <v>16410</v>
      </c>
      <c r="K57" s="49">
        <f t="shared" si="8"/>
        <v>14360</v>
      </c>
      <c r="L57" s="49">
        <f t="shared" si="8"/>
        <v>16560</v>
      </c>
      <c r="M57" s="49">
        <f t="shared" si="8"/>
        <v>18780</v>
      </c>
      <c r="N57" s="49">
        <f t="shared" si="8"/>
        <v>17160</v>
      </c>
      <c r="O57" s="42"/>
    </row>
    <row r="58" spans="2:15" ht="30" customHeight="1" x14ac:dyDescent="0.5"/>
    <row r="59" spans="2:15" ht="22.05" customHeight="1" x14ac:dyDescent="0.5">
      <c r="B59" s="51" t="s">
        <v>57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2:15" ht="20" customHeight="1" x14ac:dyDescent="0.5"/>
    <row r="61" spans="2:15" ht="22.05" customHeight="1" x14ac:dyDescent="0.5">
      <c r="B61" s="24" t="s">
        <v>38</v>
      </c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4"/>
      <c r="O61" s="43"/>
    </row>
    <row r="62" spans="2:15" ht="22.05" customHeight="1" x14ac:dyDescent="0.5">
      <c r="B62" s="24" t="s">
        <v>39</v>
      </c>
      <c r="C62" s="15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44"/>
    </row>
    <row r="63" spans="2:15" ht="22.05" customHeight="1" x14ac:dyDescent="0.5">
      <c r="B63" s="24" t="s">
        <v>40</v>
      </c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10"/>
      <c r="O63" s="45"/>
    </row>
    <row r="64" spans="2:15" ht="22.05" customHeight="1" x14ac:dyDescent="0.5">
      <c r="B64" s="24" t="s">
        <v>41</v>
      </c>
      <c r="C64" s="15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44"/>
    </row>
    <row r="65" spans="2:15" ht="22.05" customHeight="1" x14ac:dyDescent="0.5">
      <c r="B65" s="24" t="s">
        <v>42</v>
      </c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10"/>
      <c r="O65" s="45"/>
    </row>
    <row r="66" spans="2:15" ht="22.05" customHeight="1" x14ac:dyDescent="0.5">
      <c r="B66" s="24" t="s">
        <v>43</v>
      </c>
      <c r="C66" s="1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46"/>
    </row>
  </sheetData>
  <mergeCells count="3">
    <mergeCell ref="O7:O8"/>
    <mergeCell ref="B1:O1"/>
    <mergeCell ref="B2:O2"/>
  </mergeCells>
  <conditionalFormatting sqref="C8:N8">
    <cfRule type="expression" dxfId="1" priority="1">
      <formula>C8&lt;Cash_Minimum</formula>
    </cfRule>
  </conditionalFormatting>
  <conditionalFormatting sqref="O12:O20 C19:N20 O24:O48 C49:O49 O51:O57 C56:N57">
    <cfRule type="cellIs" dxfId="0" priority="2" operator="lessThan">
      <formula>0</formula>
    </cfRule>
  </conditionalFormatting>
  <dataValidations count="9">
    <dataValidation allowBlank="1" showInputMessage="1" showErrorMessage="1" prompt="Enter insurance expense such as liability and fire insurance" sqref="C28:N28" xr:uid="{00000000-0002-0000-0000-000001000000}"/>
    <dataValidation allowBlank="1" showInputMessage="1" showErrorMessage="1" prompt="Enter supplies not included in cost of goods sold (COGS)" sqref="C40:N40" xr:uid="{00000000-0002-0000-0000-000003000000}"/>
    <dataValidation allowBlank="1" showInputMessage="1" showErrorMessage="1" promptTitle="Cash Flow Forecast Template" prompt="Enter your company name in cell B1, starting cash on hand in cell C4, starting date in cell F4, and a cash minimum balance alert in cell J4._x000a__x000a_Enter the values for your Cash Receipts and Cash Paid Out items for each month in the tables below._x000a_" sqref="A1" xr:uid="{00000000-0002-0000-0000-000004000000}"/>
    <dataValidation allowBlank="1" showInputMessage="1" showErrorMessage="1" prompt="Enter the starting cash amount during the starting date" sqref="C4" xr:uid="{00000000-0002-0000-0000-000005000000}"/>
    <dataValidation allowBlank="1" showInputMessage="1" showErrorMessage="1" prompt="Enter a starting date from when a one-year forecast schedule will begin" sqref="F4" xr:uid="{00000000-0002-0000-0000-000006000000}"/>
    <dataValidation allowBlank="1" showInputMessage="1" showErrorMessage="1" prompt="Enter a minimum balance alert. The template will highlight if the cash balance is below the alert minimum value." sqref="J4" xr:uid="{00000000-0002-0000-0000-000007000000}"/>
    <dataValidation allowBlank="1" showInputMessage="1" showErrorMessage="1" prompt="Enter the cash receipts items for each month._x000a__x000a_For Returns and allowances, enter the values as positive numbers._x000a_" sqref="B10" xr:uid="{00000000-0002-0000-0000-000008000000}"/>
    <dataValidation allowBlank="1" showInputMessage="1" showErrorMessage="1" prompt="Enter the cash paid out items for each month_x000a_" sqref="B22" xr:uid="{00000000-0002-0000-0000-000009000000}"/>
    <dataValidation allowBlank="1" showInputMessage="1" showErrorMessage="1" prompt="Enter other operating values that you want to track across each month" sqref="B59" xr:uid="{00000000-0002-0000-0000-00000A000000}"/>
  </dataValidations>
  <printOptions horizontalCentered="1"/>
  <pageMargins left="0.3" right="0.3" top="0.5" bottom="0.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showGridLines="0" tabSelected="1" zoomScaleNormal="100" workbookViewId="0">
      <selection activeCell="B1" sqref="B1:K1"/>
    </sheetView>
  </sheetViews>
  <sheetFormatPr defaultColWidth="9" defaultRowHeight="22.05" customHeight="1" x14ac:dyDescent="0.5"/>
  <cols>
    <col min="1" max="1" width="1.8203125" style="2" customWidth="1"/>
    <col min="2" max="3" width="17.8203125" style="19" customWidth="1"/>
    <col min="4" max="4" width="3.8203125" style="3" customWidth="1"/>
    <col min="5" max="10" width="9" style="2"/>
    <col min="11" max="11" width="18.64453125" style="2" customWidth="1"/>
    <col min="12" max="12" width="1.8203125" style="2" customWidth="1"/>
    <col min="13" max="15" width="9" style="20" customWidth="1"/>
    <col min="16" max="16384" width="9" style="2"/>
  </cols>
  <sheetData>
    <row r="1" spans="1:15" ht="70.05" customHeight="1" x14ac:dyDescent="1.2">
      <c r="A1" s="62"/>
      <c r="B1" s="78" t="e" vm="1">
        <v>#VALUE!</v>
      </c>
      <c r="C1" s="79"/>
      <c r="D1" s="79"/>
      <c r="E1" s="79"/>
      <c r="F1" s="79"/>
      <c r="G1" s="79"/>
      <c r="H1" s="79"/>
      <c r="I1" s="79"/>
      <c r="J1" s="79"/>
      <c r="K1" s="79"/>
    </row>
    <row r="2" spans="1:15" s="62" customFormat="1" ht="90" customHeight="1" x14ac:dyDescent="0.5">
      <c r="B2" s="80" t="s">
        <v>59</v>
      </c>
      <c r="C2" s="80"/>
      <c r="D2" s="80"/>
      <c r="E2" s="80"/>
      <c r="F2" s="80"/>
      <c r="G2" s="80"/>
      <c r="H2" s="80"/>
      <c r="I2" s="80"/>
      <c r="J2" s="80"/>
      <c r="K2" s="80"/>
      <c r="L2" s="61" t="s">
        <v>44</v>
      </c>
      <c r="M2" s="61"/>
      <c r="N2" s="61"/>
      <c r="O2" s="61"/>
    </row>
    <row r="3" spans="1:15" ht="30" customHeight="1" x14ac:dyDescent="0.5"/>
    <row r="4" spans="1:15" ht="32.25" customHeight="1" x14ac:dyDescent="0.5">
      <c r="B4" s="81" t="s">
        <v>48</v>
      </c>
      <c r="C4" s="82" t="s">
        <v>58</v>
      </c>
      <c r="M4" s="21" t="str">
        <f>B4</f>
        <v>Month</v>
      </c>
      <c r="N4" s="4" t="s">
        <v>50</v>
      </c>
      <c r="O4" s="4" t="s">
        <v>49</v>
      </c>
    </row>
    <row r="5" spans="1:15" ht="22.05" customHeight="1" x14ac:dyDescent="0.5">
      <c r="B5" s="53">
        <f ca="1">'Cash flow forecast'!C7</f>
        <v>45627</v>
      </c>
      <c r="C5" s="54">
        <f>'Cash flow forecast'!C8</f>
        <v>10000</v>
      </c>
      <c r="M5" s="22">
        <f t="shared" ref="M5:M16" ca="1" si="0">B5</f>
        <v>45627</v>
      </c>
      <c r="N5" s="4">
        <f t="shared" ref="N5:N16" si="1">IF(C5&lt;Cash_Minimum,0,C5)</f>
        <v>10000</v>
      </c>
      <c r="O5" s="4">
        <f t="shared" ref="O5:O16" si="2">IF(C5&lt;Cash_Minimum,C5,0)</f>
        <v>0</v>
      </c>
    </row>
    <row r="6" spans="1:15" ht="22.05" customHeight="1" x14ac:dyDescent="0.5">
      <c r="B6" s="55">
        <f ca="1">'Cash flow forecast'!D7</f>
        <v>45658</v>
      </c>
      <c r="C6" s="56">
        <f>'Cash flow forecast'!D8</f>
        <v>8050</v>
      </c>
      <c r="M6" s="22">
        <f t="shared" ca="1" si="0"/>
        <v>45658</v>
      </c>
      <c r="N6" s="4">
        <f t="shared" si="1"/>
        <v>8050</v>
      </c>
      <c r="O6" s="4">
        <f t="shared" si="2"/>
        <v>0</v>
      </c>
    </row>
    <row r="7" spans="1:15" ht="22.05" customHeight="1" x14ac:dyDescent="0.5">
      <c r="B7" s="57">
        <f ca="1">'Cash flow forecast'!E7</f>
        <v>45689</v>
      </c>
      <c r="C7" s="58">
        <f>'Cash flow forecast'!E8</f>
        <v>9350</v>
      </c>
      <c r="M7" s="22">
        <f t="shared" ca="1" si="0"/>
        <v>45689</v>
      </c>
      <c r="N7" s="4">
        <f t="shared" si="1"/>
        <v>9350</v>
      </c>
      <c r="O7" s="4">
        <f t="shared" si="2"/>
        <v>0</v>
      </c>
    </row>
    <row r="8" spans="1:15" ht="22.05" customHeight="1" x14ac:dyDescent="0.5">
      <c r="B8" s="55">
        <f ca="1">'Cash flow forecast'!F7</f>
        <v>45717</v>
      </c>
      <c r="C8" s="56">
        <f>'Cash flow forecast'!F8</f>
        <v>890</v>
      </c>
      <c r="M8" s="22">
        <f t="shared" ca="1" si="0"/>
        <v>45717</v>
      </c>
      <c r="N8" s="4">
        <f t="shared" si="1"/>
        <v>0</v>
      </c>
      <c r="O8" s="4">
        <f t="shared" si="2"/>
        <v>890</v>
      </c>
    </row>
    <row r="9" spans="1:15" ht="22.05" customHeight="1" x14ac:dyDescent="0.5">
      <c r="B9" s="57">
        <f ca="1">'Cash flow forecast'!G7</f>
        <v>45748</v>
      </c>
      <c r="C9" s="58">
        <f>'Cash flow forecast'!G8</f>
        <v>2190</v>
      </c>
      <c r="M9" s="22">
        <f t="shared" ca="1" si="0"/>
        <v>45748</v>
      </c>
      <c r="N9" s="4">
        <f t="shared" si="1"/>
        <v>2190</v>
      </c>
      <c r="O9" s="4">
        <f t="shared" si="2"/>
        <v>0</v>
      </c>
    </row>
    <row r="10" spans="1:15" ht="22.05" customHeight="1" x14ac:dyDescent="0.5">
      <c r="B10" s="55">
        <f ca="1">'Cash flow forecast'!H7</f>
        <v>45778</v>
      </c>
      <c r="C10" s="56">
        <f>'Cash flow forecast'!H8</f>
        <v>13590</v>
      </c>
      <c r="M10" s="22">
        <f t="shared" ca="1" si="0"/>
        <v>45778</v>
      </c>
      <c r="N10" s="4">
        <f t="shared" si="1"/>
        <v>13590</v>
      </c>
      <c r="O10" s="4">
        <f t="shared" si="2"/>
        <v>0</v>
      </c>
    </row>
    <row r="11" spans="1:15" ht="22.05" customHeight="1" x14ac:dyDescent="0.5">
      <c r="B11" s="57">
        <f ca="1">'Cash flow forecast'!I7</f>
        <v>45809</v>
      </c>
      <c r="C11" s="58">
        <f>'Cash flow forecast'!I8</f>
        <v>13790</v>
      </c>
      <c r="M11" s="22">
        <f t="shared" ca="1" si="0"/>
        <v>45809</v>
      </c>
      <c r="N11" s="4">
        <f t="shared" si="1"/>
        <v>13790</v>
      </c>
      <c r="O11" s="4">
        <f t="shared" si="2"/>
        <v>0</v>
      </c>
    </row>
    <row r="12" spans="1:15" ht="22.05" customHeight="1" x14ac:dyDescent="0.5">
      <c r="B12" s="55">
        <f ca="1">'Cash flow forecast'!J7</f>
        <v>45839</v>
      </c>
      <c r="C12" s="56">
        <f>'Cash flow forecast'!J8</f>
        <v>15290</v>
      </c>
      <c r="M12" s="22">
        <f t="shared" ca="1" si="0"/>
        <v>45839</v>
      </c>
      <c r="N12" s="4">
        <f t="shared" si="1"/>
        <v>15290</v>
      </c>
      <c r="O12" s="4">
        <f t="shared" si="2"/>
        <v>0</v>
      </c>
    </row>
    <row r="13" spans="1:15" ht="22.05" customHeight="1" x14ac:dyDescent="0.5">
      <c r="B13" s="57">
        <f ca="1">'Cash flow forecast'!K7</f>
        <v>45870</v>
      </c>
      <c r="C13" s="58">
        <f>'Cash flow forecast'!K8</f>
        <v>16410</v>
      </c>
      <c r="M13" s="22">
        <f t="shared" ca="1" si="0"/>
        <v>45870</v>
      </c>
      <c r="N13" s="4">
        <f t="shared" si="1"/>
        <v>16410</v>
      </c>
      <c r="O13" s="4">
        <f t="shared" si="2"/>
        <v>0</v>
      </c>
    </row>
    <row r="14" spans="1:15" ht="22.05" customHeight="1" x14ac:dyDescent="0.5">
      <c r="B14" s="55">
        <f ca="1">'Cash flow forecast'!L7</f>
        <v>45901</v>
      </c>
      <c r="C14" s="56">
        <f>'Cash flow forecast'!L8</f>
        <v>14360</v>
      </c>
      <c r="M14" s="22">
        <f t="shared" ca="1" si="0"/>
        <v>45901</v>
      </c>
      <c r="N14" s="4">
        <f t="shared" si="1"/>
        <v>14360</v>
      </c>
      <c r="O14" s="4">
        <f t="shared" si="2"/>
        <v>0</v>
      </c>
    </row>
    <row r="15" spans="1:15" ht="22.05" customHeight="1" x14ac:dyDescent="0.5">
      <c r="B15" s="57">
        <f ca="1">'Cash flow forecast'!M7</f>
        <v>45931</v>
      </c>
      <c r="C15" s="58">
        <f>'Cash flow forecast'!M8</f>
        <v>16560</v>
      </c>
      <c r="M15" s="22">
        <f t="shared" ca="1" si="0"/>
        <v>45931</v>
      </c>
      <c r="N15" s="4">
        <f t="shared" si="1"/>
        <v>16560</v>
      </c>
      <c r="O15" s="4">
        <f t="shared" si="2"/>
        <v>0</v>
      </c>
    </row>
    <row r="16" spans="1:15" ht="22.05" customHeight="1" x14ac:dyDescent="0.5">
      <c r="B16" s="59">
        <f ca="1">'Cash flow forecast'!N7</f>
        <v>45962</v>
      </c>
      <c r="C16" s="60">
        <f>'Cash flow forecast'!N8</f>
        <v>18780</v>
      </c>
      <c r="M16" s="22">
        <f t="shared" ca="1" si="0"/>
        <v>45962</v>
      </c>
      <c r="N16" s="4">
        <f t="shared" si="1"/>
        <v>18780</v>
      </c>
      <c r="O16" s="4">
        <f t="shared" si="2"/>
        <v>0</v>
      </c>
    </row>
  </sheetData>
  <mergeCells count="2">
    <mergeCell ref="B2:K2"/>
    <mergeCell ref="B1:K1"/>
  </mergeCells>
  <dataValidations count="1">
    <dataValidation allowBlank="1" showInputMessage="1" showErrorMessage="1" prompt="This tab automatically reads from the Cash Flow Forecast tab and summarizes the forecast with a table and a chart." sqref="A1" xr:uid="{00000000-0002-0000-0100-000000000000}"/>
  </dataValidations>
  <printOptions horizontalCentered="1"/>
  <pageMargins left="0.5" right="0.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9D984D9-47BB-465C-B809-4412CE862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4D3FA1-30A2-42F8-B51D-7BB6C9095E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D5576-806B-4316-ABA4-7A78E2CBAD3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TM00587582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Cash flow forecast</vt:lpstr>
      <vt:lpstr>Cash flow chart</vt:lpstr>
      <vt:lpstr>Cash_Minimum</vt:lpstr>
      <vt:lpstr>'Cash flow chart'!Print_Area</vt:lpstr>
      <vt:lpstr>Start_Date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2023-01-16T00:49:24Z</dcterms:created>
  <dcterms:modified xsi:type="dcterms:W3CDTF">2024-11-27T05:38:18Z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